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80" windowWidth="16380" windowHeight="7410" tabRatio="500"/>
  </bookViews>
  <sheets>
    <sheet name="Лист1" sheetId="1" r:id="rId1"/>
  </sheets>
  <definedNames>
    <definedName name="Print_Area_0" localSheetId="0">Лист1!$A$1:$H$61</definedName>
    <definedName name="_xlnm.Print_Area" localSheetId="0">Лист1!$A$1:$H$62</definedName>
    <definedName name="Сверка_05.06.2017" localSheetId="0">Лист1!$A$1:$H$61</definedName>
  </definedNames>
  <calcPr calcId="144525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E50" i="1" l="1"/>
  <c r="H50" i="1"/>
  <c r="G53" i="1" l="1"/>
  <c r="D53" i="1"/>
  <c r="G43" i="1" l="1"/>
  <c r="D43" i="1"/>
  <c r="E42" i="1"/>
  <c r="H42" i="1"/>
  <c r="F43" i="1" l="1"/>
  <c r="C43" i="1"/>
  <c r="H6" i="1" l="1"/>
  <c r="E12" i="1" l="1"/>
  <c r="H7" i="1" l="1"/>
  <c r="F53" i="1" l="1"/>
  <c r="H53" i="1" s="1"/>
  <c r="C53" i="1"/>
  <c r="E53" i="1" s="1"/>
  <c r="H49" i="1" l="1"/>
  <c r="E49" i="1"/>
  <c r="H48" i="1"/>
  <c r="E48" i="1"/>
  <c r="H52" i="1"/>
  <c r="E52" i="1"/>
  <c r="E51" i="1" l="1"/>
  <c r="E46" i="1"/>
  <c r="E45" i="1"/>
  <c r="E44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D26" i="1"/>
  <c r="C26" i="1"/>
  <c r="E25" i="1"/>
  <c r="E24" i="1"/>
  <c r="E23" i="1"/>
  <c r="E22" i="1"/>
  <c r="E21" i="1"/>
  <c r="E20" i="1"/>
  <c r="E19" i="1"/>
  <c r="E18" i="1"/>
  <c r="E17" i="1"/>
  <c r="E16" i="1"/>
  <c r="E15" i="1"/>
  <c r="D14" i="1"/>
  <c r="C14" i="1"/>
  <c r="E13" i="1"/>
  <c r="E11" i="1"/>
  <c r="E10" i="1"/>
  <c r="E9" i="1"/>
  <c r="E8" i="1"/>
  <c r="E7" i="1"/>
  <c r="E6" i="1"/>
  <c r="D54" i="1" l="1"/>
  <c r="C54" i="1"/>
  <c r="E43" i="1"/>
  <c r="E26" i="1"/>
  <c r="E14" i="1"/>
  <c r="E54" i="1" l="1"/>
  <c r="H51" i="1"/>
  <c r="H47" i="1"/>
  <c r="H46" i="1"/>
  <c r="H45" i="1"/>
  <c r="H44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G26" i="1"/>
  <c r="F26" i="1"/>
  <c r="H25" i="1"/>
  <c r="H24" i="1"/>
  <c r="H23" i="1"/>
  <c r="H22" i="1"/>
  <c r="H21" i="1"/>
  <c r="H20" i="1"/>
  <c r="H19" i="1"/>
  <c r="H18" i="1"/>
  <c r="H17" i="1"/>
  <c r="H16" i="1"/>
  <c r="H15" i="1"/>
  <c r="G14" i="1"/>
  <c r="F14" i="1"/>
  <c r="H8" i="1"/>
  <c r="G54" i="1" l="1"/>
  <c r="F54" i="1"/>
  <c r="H43" i="1"/>
  <c r="H26" i="1"/>
  <c r="H14" i="1"/>
  <c r="H54" i="1" l="1"/>
</calcChain>
</file>

<file path=xl/sharedStrings.xml><?xml version="1.0" encoding="utf-8"?>
<sst xmlns="http://schemas.openxmlformats.org/spreadsheetml/2006/main" count="79" uniqueCount="55">
  <si>
    <t>Освоение выделенных квот / рекомендованных объемов ВБР (оперативная информация)</t>
  </si>
  <si>
    <t>Водоем</t>
  </si>
  <si>
    <t>Вид</t>
  </si>
  <si>
    <t>Квота, т.</t>
  </si>
  <si>
    <t>Вылов, т.</t>
  </si>
  <si>
    <t xml:space="preserve">% </t>
  </si>
  <si>
    <t>шпрот</t>
  </si>
  <si>
    <t>сельдь балтийская (салака)</t>
  </si>
  <si>
    <t>треска</t>
  </si>
  <si>
    <t>камбала речная</t>
  </si>
  <si>
    <t xml:space="preserve">судак </t>
  </si>
  <si>
    <t>камбала - тюрбо</t>
  </si>
  <si>
    <t>камбала морская</t>
  </si>
  <si>
    <t>ИТОГО</t>
  </si>
  <si>
    <t>лещ</t>
  </si>
  <si>
    <t>судак</t>
  </si>
  <si>
    <t xml:space="preserve">чехонь </t>
  </si>
  <si>
    <t>плотва</t>
  </si>
  <si>
    <t>окунь пресноводный</t>
  </si>
  <si>
    <t>угорь речной</t>
  </si>
  <si>
    <t>щука</t>
  </si>
  <si>
    <t>налим</t>
  </si>
  <si>
    <t>ерш пресноводный</t>
  </si>
  <si>
    <t>прочие пресноводные</t>
  </si>
  <si>
    <t>корюшка европейская</t>
  </si>
  <si>
    <t>снеток</t>
  </si>
  <si>
    <t>сиг (пресноводная жилая форма)</t>
  </si>
  <si>
    <t>атлантическая финта</t>
  </si>
  <si>
    <t>рыбец, сырть</t>
  </si>
  <si>
    <t>ряпушка европейская</t>
  </si>
  <si>
    <t>линь</t>
  </si>
  <si>
    <t>без использования 
судна</t>
  </si>
  <si>
    <t>26 п/р Балтийского моря</t>
  </si>
  <si>
    <t>Куршский залив</t>
  </si>
  <si>
    <t>Калининградский (Вислинский) залив</t>
  </si>
  <si>
    <t>озеро Виштынецкое</t>
  </si>
  <si>
    <t>Научно-ресурсные исследования</t>
  </si>
  <si>
    <t xml:space="preserve">238612, Калининградская обл., Славский район, п.аповедное, </t>
  </si>
  <si>
    <t xml:space="preserve">сиг </t>
  </si>
  <si>
    <t xml:space="preserve">* Утверждено сертификатов на уловы  - </t>
  </si>
  <si>
    <r>
      <rPr>
        <sz val="11"/>
        <rFont val="Times New Roman"/>
        <family val="1"/>
        <charset val="204"/>
      </rPr>
      <t xml:space="preserve">в т.ч. с использованием </t>
    </r>
    <r>
      <rPr>
        <b/>
        <sz val="11"/>
        <rFont val="Times New Roman"/>
        <family val="1"/>
        <charset val="204"/>
      </rPr>
      <t xml:space="preserve">
судна</t>
    </r>
  </si>
  <si>
    <t>Прочие</t>
  </si>
  <si>
    <t>Колюшка трёхиглая</t>
  </si>
  <si>
    <t>Прочие водоемы Калинингрпадской области</t>
  </si>
  <si>
    <t>Балтийское море 
(34 пользователя ВБР)</t>
  </si>
  <si>
    <t>Виштынецкое озеро 
( 3 пользователя ВБР)</t>
  </si>
  <si>
    <t>0/11</t>
  </si>
  <si>
    <t>Калининградский (Вислинский) залив 
(34 пользователя ВБР)</t>
  </si>
  <si>
    <t>Куршский залив 
(50 пользователей ВБР)</t>
  </si>
  <si>
    <t>*Аннулировано разрешений - 7</t>
  </si>
  <si>
    <t xml:space="preserve">  По состоянию на 31.05.2022 г.</t>
  </si>
  <si>
    <t>по состоянию на 31.05.2021 и 31.05.2022 (в сравнении)</t>
  </si>
  <si>
    <t>Выдано разрешений на добычу ВБР — 287</t>
  </si>
  <si>
    <t>* Внесено изменений в разрешения - 225</t>
  </si>
  <si>
    <t>* Заключено договоров пользования ВБР — 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</si>
</sst>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20"/>
      <color rgb="FF000000"/>
      <name val="Times New Roman"/>
      <family val="1"/>
      <charset val="204"/>
    </font>
    <font>
      <b/>
      <sz val="9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10" fillId="0" borderId="0"/>
    <xf numFmtId="0" fontId="10" fillId="0" borderId="1" applyProtection="0"/>
    <xf numFmtId="0" fontId="1" fillId="0" borderId="0"/>
    <xf numFmtId="0" fontId="16" fillId="0" borderId="1" applyNumberFormat="0" applyFont="0" applyFill="0" applyAlignment="0" applyProtection="0">
      <alignment horizontal="left" vertical="center"/>
    </xf>
  </cellStyleXfs>
  <cellXfs count="5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0" xfId="0" applyFont="1"/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0" fontId="7" fillId="0" borderId="7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10" fontId="7" fillId="0" borderId="3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7" fillId="0" borderId="7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left" vertical="center" wrapText="1"/>
    </xf>
    <xf numFmtId="10" fontId="5" fillId="0" borderId="9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3"/>
    <cellStyle name="Стиль 1" xfId="2"/>
    <cellStyle name="Стиль 1 2" xfId="4"/>
  </cellStyles>
  <dxfs count="34">
    <dxf>
      <border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/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/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1"/>
      </font>
      <border>
        <left style="medium">
          <color theme="4" tint="0.59999389629810485"/>
        </left>
        <right style="medium">
          <color theme="4" tint="0.59999389629810485"/>
        </right>
        <top style="medium">
          <color theme="4" tint="0.59999389629810485"/>
        </top>
        <bottom style="medium">
          <color theme="4" tint="0.59999389629810485"/>
        </bottom>
      </border>
    </dxf>
    <dxf>
      <border>
        <left style="thin">
          <color theme="4" tint="0.39997558519241921"/>
        </left>
        <right style="thin">
          <color theme="4" tint="0.39997558519241921"/>
        </right>
      </border>
    </dxf>
    <dxf>
      <border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color theme="1"/>
      </font>
      <fill>
        <patternFill>
          <bgColor theme="4" tint="0.59996337778862885"/>
        </patternFill>
      </fill>
      <border>
        <top style="thin">
          <color theme="4" tint="-0.249977111117893"/>
        </top>
        <bottom style="medium">
          <color theme="4" tint="-0.249977111117893"/>
        </bottom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top style="medium">
          <color theme="4" tint="-0.249977111117893"/>
        </top>
      </border>
    </dxf>
    <dxf>
      <font>
        <color theme="1"/>
      </font>
    </dxf>
  </dxfs>
  <tableStyles count="3" defaultTableStyle="TableStyleMedium2" defaultPivotStyle="PivotStyleLight16">
    <tableStyle name="PivotStyleMedium9 2" table="0" count="12">
      <tableStyleElement type="wholeTable" dxfId="33"/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Стиль сводной таблицы 1" table="0" count="11">
      <tableStyleElement type="headerRow" dxfId="21"/>
      <tableStyleElement type="totalRow" dxfId="20"/>
      <tableStyleElement type="firstRowStripe" dxfId="19"/>
      <tableStyleElement type="secondRowStripe" dxfId="18"/>
      <tableStyleElement type="firstColumnStripe" dxfId="17"/>
      <tableStyleElement type="secondColumnStripe" dxfId="16"/>
      <tableStyleElement type="firstSubtotalRow" dxfId="15"/>
      <tableStyleElement type="secondSubtotalRow" dxfId="14"/>
      <tableStyleElement type="thirdSubtotalRow" dxfId="13"/>
      <tableStyleElement type="pageFieldLabels" dxfId="12"/>
      <tableStyleElement type="pageFieldValues" dxfId="11"/>
    </tableStyle>
    <tableStyle name="Стиль сводной таблицы 1 2" table="0" count="11">
      <tableStyleElement type="headerRow" dxfId="10"/>
      <tableStyleElement type="totalRow" dxfId="9"/>
      <tableStyleElement type="firstRowStripe" dxfId="8"/>
      <tableStyleElement type="secondRowStripe" dxfId="7"/>
      <tableStyleElement type="firstColumnStripe" dxfId="6"/>
      <tableStyleElement type="secondColumnStripe" dxfId="5"/>
      <tableStyleElement type="firstSubtotalRow" dxfId="4"/>
      <tableStyleElement type="secondSubtotalRow" dxfId="3"/>
      <tableStyleElement type="thirdSubtotalRow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4"/>
  <sheetViews>
    <sheetView tabSelected="1" view="pageBreakPreview" topLeftCell="A37" zoomScale="59" zoomScaleNormal="70" zoomScalePageLayoutView="59" workbookViewId="0">
      <selection activeCell="S45" sqref="S45"/>
    </sheetView>
  </sheetViews>
  <sheetFormatPr defaultColWidth="8.7109375" defaultRowHeight="15" x14ac:dyDescent="0.25"/>
  <cols>
    <col min="1" max="1" width="39.140625" customWidth="1"/>
    <col min="2" max="2" width="34.28515625" customWidth="1"/>
    <col min="3" max="3" width="18" customWidth="1"/>
    <col min="4" max="4" width="17.5703125" customWidth="1"/>
    <col min="5" max="5" width="17.42578125" customWidth="1"/>
    <col min="6" max="6" width="18.28515625" customWidth="1"/>
    <col min="7" max="7" width="18.85546875" customWidth="1"/>
    <col min="8" max="8" width="18" customWidth="1"/>
    <col min="9" max="9" width="14.7109375" customWidth="1"/>
    <col min="10" max="10" width="4.28515625" customWidth="1"/>
    <col min="11" max="11" width="4.42578125" customWidth="1"/>
  </cols>
  <sheetData>
    <row r="1" spans="1:11" ht="25.5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4"/>
      <c r="J1" s="44"/>
      <c r="K1" s="44"/>
    </row>
    <row r="2" spans="1:11" ht="25.5" customHeight="1" x14ac:dyDescent="0.25">
      <c r="A2" s="43" t="s">
        <v>51</v>
      </c>
      <c r="B2" s="43"/>
      <c r="C2" s="43"/>
      <c r="D2" s="43"/>
      <c r="E2" s="43"/>
      <c r="F2" s="43"/>
      <c r="G2" s="43"/>
      <c r="H2" s="43"/>
      <c r="I2" s="44"/>
      <c r="J2" s="44"/>
      <c r="K2" s="44"/>
    </row>
    <row r="3" spans="1:11" ht="7.5" customHeight="1" x14ac:dyDescent="0.25">
      <c r="I3" s="44"/>
      <c r="J3" s="44"/>
      <c r="K3" s="44"/>
    </row>
    <row r="4" spans="1:11" ht="20.25" customHeight="1" x14ac:dyDescent="0.25">
      <c r="A4" s="45" t="s">
        <v>1</v>
      </c>
      <c r="B4" s="45" t="s">
        <v>2</v>
      </c>
      <c r="C4" s="45">
        <v>2021</v>
      </c>
      <c r="D4" s="45"/>
      <c r="E4" s="45"/>
      <c r="F4" s="45">
        <v>2022</v>
      </c>
      <c r="G4" s="45"/>
      <c r="H4" s="45"/>
      <c r="I4" s="44"/>
      <c r="J4" s="44"/>
      <c r="K4" s="44"/>
    </row>
    <row r="5" spans="1:11" ht="20.25" x14ac:dyDescent="0.25">
      <c r="A5" s="45"/>
      <c r="B5" s="45"/>
      <c r="C5" s="20" t="s">
        <v>3</v>
      </c>
      <c r="D5" s="8" t="s">
        <v>4</v>
      </c>
      <c r="E5" s="20" t="s">
        <v>5</v>
      </c>
      <c r="F5" s="1" t="s">
        <v>3</v>
      </c>
      <c r="G5" s="2" t="s">
        <v>4</v>
      </c>
      <c r="H5" s="1" t="s">
        <v>5</v>
      </c>
    </row>
    <row r="6" spans="1:11" ht="20.25" customHeight="1" x14ac:dyDescent="0.25">
      <c r="A6" s="45" t="s">
        <v>44</v>
      </c>
      <c r="B6" s="3" t="s">
        <v>6</v>
      </c>
      <c r="C6" s="16">
        <v>45474.898999999998</v>
      </c>
      <c r="D6" s="16">
        <v>34769.670999999995</v>
      </c>
      <c r="E6" s="35">
        <f t="shared" ref="E6:E51" si="0">D6/C6</f>
        <v>0.76459039524199923</v>
      </c>
      <c r="F6" s="16">
        <v>43374.9</v>
      </c>
      <c r="G6" s="16">
        <v>28892.5</v>
      </c>
      <c r="H6" s="4">
        <f t="shared" ref="H6:H51" si="1">G6/F6</f>
        <v>0.66611104578915459</v>
      </c>
    </row>
    <row r="7" spans="1:11" ht="40.5" x14ac:dyDescent="0.25">
      <c r="A7" s="45"/>
      <c r="B7" s="3" t="s">
        <v>7</v>
      </c>
      <c r="C7" s="16">
        <v>24478.340999999997</v>
      </c>
      <c r="D7" s="16">
        <v>6724.6710000000003</v>
      </c>
      <c r="E7" s="35">
        <f t="shared" si="0"/>
        <v>0.27471923035960655</v>
      </c>
      <c r="F7" s="16">
        <v>23402.967999999993</v>
      </c>
      <c r="G7" s="16">
        <v>7630.4000000000024</v>
      </c>
      <c r="H7" s="4">
        <f>G7/F7</f>
        <v>0.32604411543014561</v>
      </c>
    </row>
    <row r="8" spans="1:11" ht="20.25" x14ac:dyDescent="0.25">
      <c r="A8" s="45"/>
      <c r="B8" s="3" t="s">
        <v>8</v>
      </c>
      <c r="C8" s="16">
        <v>2987.06</v>
      </c>
      <c r="D8" s="16">
        <v>361.92899999999997</v>
      </c>
      <c r="E8" s="35">
        <f t="shared" si="0"/>
        <v>0.12116562774098946</v>
      </c>
      <c r="F8" s="16">
        <v>1837.683</v>
      </c>
      <c r="G8" s="16">
        <v>246.69900000000001</v>
      </c>
      <c r="H8" s="4">
        <f t="shared" si="1"/>
        <v>0.13424458951843163</v>
      </c>
    </row>
    <row r="9" spans="1:11" ht="20.25" x14ac:dyDescent="0.25">
      <c r="A9" s="45"/>
      <c r="B9" s="3" t="s">
        <v>9</v>
      </c>
      <c r="C9" s="16">
        <v>1508.6750000000002</v>
      </c>
      <c r="D9" s="16">
        <v>147.64999999999998</v>
      </c>
      <c r="E9" s="35">
        <f t="shared" si="0"/>
        <v>9.7867333918836036E-2</v>
      </c>
      <c r="F9" s="16">
        <v>1196.3709999999999</v>
      </c>
      <c r="G9" s="16">
        <v>126.30800000000002</v>
      </c>
      <c r="H9" s="4">
        <f t="shared" si="1"/>
        <v>0.10557594592312923</v>
      </c>
    </row>
    <row r="10" spans="1:11" ht="20.25" x14ac:dyDescent="0.25">
      <c r="A10" s="45"/>
      <c r="B10" s="3" t="s">
        <v>10</v>
      </c>
      <c r="C10" s="16">
        <v>41.7</v>
      </c>
      <c r="D10" s="16"/>
      <c r="E10" s="35">
        <f t="shared" si="0"/>
        <v>0</v>
      </c>
      <c r="F10" s="16">
        <v>41.8</v>
      </c>
      <c r="G10" s="16">
        <v>4.0000000000000001E-3</v>
      </c>
      <c r="H10" s="4">
        <f t="shared" si="1"/>
        <v>9.5693779904306223E-5</v>
      </c>
    </row>
    <row r="11" spans="1:11" ht="20.25" x14ac:dyDescent="0.25">
      <c r="A11" s="45"/>
      <c r="B11" s="40" t="s">
        <v>11</v>
      </c>
      <c r="C11" s="16">
        <v>24.48</v>
      </c>
      <c r="D11" s="16">
        <v>9.9000000000000005E-2</v>
      </c>
      <c r="E11" s="35">
        <f t="shared" si="0"/>
        <v>4.0441176470588239E-3</v>
      </c>
      <c r="F11" s="16">
        <v>19.3</v>
      </c>
      <c r="G11" s="16">
        <v>0.39400000000000002</v>
      </c>
      <c r="H11" s="35">
        <f t="shared" si="1"/>
        <v>2.0414507772020727E-2</v>
      </c>
    </row>
    <row r="12" spans="1:11" ht="20.25" x14ac:dyDescent="0.25">
      <c r="A12" s="45"/>
      <c r="B12" s="40" t="s">
        <v>12</v>
      </c>
      <c r="C12" s="16">
        <v>15</v>
      </c>
      <c r="D12" s="16"/>
      <c r="E12" s="35">
        <f t="shared" si="0"/>
        <v>0</v>
      </c>
      <c r="F12" s="16">
        <v>15</v>
      </c>
      <c r="G12" s="16"/>
      <c r="H12" s="35">
        <f t="shared" si="1"/>
        <v>0</v>
      </c>
    </row>
    <row r="13" spans="1:11" ht="20.25" x14ac:dyDescent="0.25">
      <c r="A13" s="45"/>
      <c r="B13" s="3" t="s">
        <v>41</v>
      </c>
      <c r="C13" s="16">
        <v>88.8</v>
      </c>
      <c r="D13" s="16">
        <v>1.7010000000000001</v>
      </c>
      <c r="E13" s="35">
        <f t="shared" si="0"/>
        <v>1.9155405405405408E-2</v>
      </c>
      <c r="F13" s="16">
        <v>89.85</v>
      </c>
      <c r="G13" s="16">
        <v>2.181</v>
      </c>
      <c r="H13" s="4">
        <f t="shared" si="1"/>
        <v>2.4273789649415695E-2</v>
      </c>
    </row>
    <row r="14" spans="1:11" ht="20.25" x14ac:dyDescent="0.25">
      <c r="A14" s="5" t="s">
        <v>13</v>
      </c>
      <c r="B14" s="3"/>
      <c r="C14" s="6">
        <f>SUM(C6:C13)</f>
        <v>74618.954999999987</v>
      </c>
      <c r="D14" s="32">
        <f>SUM(D6:D13)</f>
        <v>42005.720999999998</v>
      </c>
      <c r="E14" s="36">
        <f t="shared" si="0"/>
        <v>0.56293633434024914</v>
      </c>
      <c r="F14" s="32">
        <f>SUM(F6:F13)</f>
        <v>69977.872000000003</v>
      </c>
      <c r="G14" s="32">
        <f>SUM(G6:G13)</f>
        <v>36898.485999999997</v>
      </c>
      <c r="H14" s="7">
        <f t="shared" si="1"/>
        <v>0.52728791181303702</v>
      </c>
    </row>
    <row r="15" spans="1:11" ht="40.5" customHeight="1" x14ac:dyDescent="0.25">
      <c r="A15" s="45" t="s">
        <v>47</v>
      </c>
      <c r="B15" s="3" t="s">
        <v>7</v>
      </c>
      <c r="C15" s="16">
        <v>3468.605</v>
      </c>
      <c r="D15" s="16">
        <v>3203.1670000000004</v>
      </c>
      <c r="E15" s="35">
        <f t="shared" si="0"/>
        <v>0.92347413441426751</v>
      </c>
      <c r="F15" s="16">
        <v>2774.8559999999998</v>
      </c>
      <c r="G15" s="16">
        <v>2584.0859999999998</v>
      </c>
      <c r="H15" s="4">
        <f t="shared" si="1"/>
        <v>0.93125048651173248</v>
      </c>
    </row>
    <row r="16" spans="1:11" ht="20.25" x14ac:dyDescent="0.25">
      <c r="A16" s="45"/>
      <c r="B16" s="3" t="s">
        <v>14</v>
      </c>
      <c r="C16" s="16">
        <v>278.58</v>
      </c>
      <c r="D16" s="16">
        <v>53.000999999999998</v>
      </c>
      <c r="E16" s="35">
        <f t="shared" si="0"/>
        <v>0.19025414602627611</v>
      </c>
      <c r="F16" s="16">
        <v>288.60000000000002</v>
      </c>
      <c r="G16" s="16">
        <v>98.531999999999996</v>
      </c>
      <c r="H16" s="4">
        <f t="shared" si="1"/>
        <v>0.34141372141372139</v>
      </c>
    </row>
    <row r="17" spans="1:8" ht="20.25" x14ac:dyDescent="0.25">
      <c r="A17" s="45"/>
      <c r="B17" s="3" t="s">
        <v>15</v>
      </c>
      <c r="C17" s="16">
        <v>149.55000000000001</v>
      </c>
      <c r="D17" s="16">
        <v>24.434000000000005</v>
      </c>
      <c r="E17" s="35">
        <f t="shared" si="0"/>
        <v>0.16338348378468742</v>
      </c>
      <c r="F17" s="16">
        <v>139.6</v>
      </c>
      <c r="G17" s="16">
        <v>54.311</v>
      </c>
      <c r="H17" s="4">
        <f t="shared" si="1"/>
        <v>0.38904727793696275</v>
      </c>
    </row>
    <row r="18" spans="1:8" ht="43.5" customHeight="1" x14ac:dyDescent="0.25">
      <c r="A18" s="45"/>
      <c r="B18" s="3" t="s">
        <v>16</v>
      </c>
      <c r="C18" s="16">
        <v>54.707000000000001</v>
      </c>
      <c r="D18" s="16">
        <v>5.6890000000000001</v>
      </c>
      <c r="E18" s="35">
        <f t="shared" si="0"/>
        <v>0.10399034858427623</v>
      </c>
      <c r="F18" s="16">
        <v>56.144999999999996</v>
      </c>
      <c r="G18" s="16">
        <v>8.8189999999999991</v>
      </c>
      <c r="H18" s="4">
        <f t="shared" si="1"/>
        <v>0.15707542969097871</v>
      </c>
    </row>
    <row r="19" spans="1:8" ht="20.25" x14ac:dyDescent="0.25">
      <c r="A19" s="45"/>
      <c r="B19" s="3" t="s">
        <v>17</v>
      </c>
      <c r="C19" s="16">
        <v>94.77600000000001</v>
      </c>
      <c r="D19" s="16">
        <v>26.782</v>
      </c>
      <c r="E19" s="35">
        <f t="shared" si="0"/>
        <v>0.28258208829239467</v>
      </c>
      <c r="F19" s="16">
        <v>98.870999999999981</v>
      </c>
      <c r="G19" s="16">
        <v>30.480999999999998</v>
      </c>
      <c r="H19" s="4">
        <f t="shared" si="1"/>
        <v>0.30829060088398019</v>
      </c>
    </row>
    <row r="20" spans="1:8" ht="20.25" x14ac:dyDescent="0.25">
      <c r="A20" s="45"/>
      <c r="B20" s="3" t="s">
        <v>18</v>
      </c>
      <c r="C20" s="17">
        <v>69.8</v>
      </c>
      <c r="D20" s="16">
        <v>58.031000000000006</v>
      </c>
      <c r="E20" s="35">
        <f t="shared" si="0"/>
        <v>0.83138968481375375</v>
      </c>
      <c r="F20" s="17">
        <v>99.85</v>
      </c>
      <c r="G20" s="16">
        <v>40.108999999999995</v>
      </c>
      <c r="H20" s="4">
        <f t="shared" si="1"/>
        <v>0.40169253880821226</v>
      </c>
    </row>
    <row r="21" spans="1:8" ht="31.5" customHeight="1" x14ac:dyDescent="0.25">
      <c r="A21" s="45"/>
      <c r="B21" s="3" t="s">
        <v>19</v>
      </c>
      <c r="C21" s="17">
        <v>19.88</v>
      </c>
      <c r="D21" s="16">
        <v>2.1659999999999999</v>
      </c>
      <c r="E21" s="35">
        <f t="shared" si="0"/>
        <v>0.10895372233400402</v>
      </c>
      <c r="F21" s="17">
        <v>19.88</v>
      </c>
      <c r="G21" s="16">
        <v>1.1709999999999998</v>
      </c>
      <c r="H21" s="4">
        <f t="shared" si="1"/>
        <v>5.8903420523138829E-2</v>
      </c>
    </row>
    <row r="22" spans="1:8" ht="20.25" x14ac:dyDescent="0.25">
      <c r="A22" s="45"/>
      <c r="B22" s="3" t="s">
        <v>20</v>
      </c>
      <c r="C22" s="17">
        <v>4.95</v>
      </c>
      <c r="D22" s="16">
        <v>2.0000000000000004E-2</v>
      </c>
      <c r="E22" s="35">
        <f t="shared" si="0"/>
        <v>4.0404040404040413E-3</v>
      </c>
      <c r="F22" s="17">
        <v>5</v>
      </c>
      <c r="G22" s="16">
        <v>0.01</v>
      </c>
      <c r="H22" s="4">
        <f t="shared" si="1"/>
        <v>2E-3</v>
      </c>
    </row>
    <row r="23" spans="1:8" ht="20.25" x14ac:dyDescent="0.25">
      <c r="A23" s="45"/>
      <c r="B23" s="3" t="s">
        <v>21</v>
      </c>
      <c r="C23" s="17">
        <v>4.99</v>
      </c>
      <c r="D23" s="16">
        <v>0.04</v>
      </c>
      <c r="E23" s="35">
        <f t="shared" si="0"/>
        <v>8.0160320641282558E-3</v>
      </c>
      <c r="F23" s="17">
        <v>5</v>
      </c>
      <c r="G23" s="16"/>
      <c r="H23" s="4">
        <f t="shared" si="1"/>
        <v>0</v>
      </c>
    </row>
    <row r="24" spans="1:8" ht="20.25" x14ac:dyDescent="0.25">
      <c r="A24" s="45"/>
      <c r="B24" s="3" t="s">
        <v>22</v>
      </c>
      <c r="C24" s="17">
        <v>0.95</v>
      </c>
      <c r="D24" s="16"/>
      <c r="E24" s="35">
        <f t="shared" si="0"/>
        <v>0</v>
      </c>
      <c r="F24" s="17">
        <v>1</v>
      </c>
      <c r="G24" s="16"/>
      <c r="H24" s="4">
        <f t="shared" si="1"/>
        <v>0</v>
      </c>
    </row>
    <row r="25" spans="1:8" ht="45" customHeight="1" x14ac:dyDescent="0.25">
      <c r="A25" s="45"/>
      <c r="B25" s="3" t="s">
        <v>23</v>
      </c>
      <c r="C25" s="17">
        <v>99.9</v>
      </c>
      <c r="D25" s="16">
        <v>10.164999999999999</v>
      </c>
      <c r="E25" s="35">
        <f t="shared" si="0"/>
        <v>0.10175175175175173</v>
      </c>
      <c r="F25" s="17">
        <v>99.59</v>
      </c>
      <c r="G25" s="16">
        <v>16.465</v>
      </c>
      <c r="H25" s="4">
        <f t="shared" si="1"/>
        <v>0.16532784416106033</v>
      </c>
    </row>
    <row r="26" spans="1:8" ht="25.5" customHeight="1" x14ac:dyDescent="0.25">
      <c r="A26" s="5" t="s">
        <v>13</v>
      </c>
      <c r="B26" s="3"/>
      <c r="C26" s="6">
        <f>SUM(C15:C25)</f>
        <v>4246.6879999999992</v>
      </c>
      <c r="D26" s="32">
        <f>SUM(D15:D25)</f>
        <v>3383.4950000000008</v>
      </c>
      <c r="E26" s="36">
        <f t="shared" si="0"/>
        <v>0.79673736332878742</v>
      </c>
      <c r="F26" s="32">
        <f>SUM(F15:F25)</f>
        <v>3588.3919999999998</v>
      </c>
      <c r="G26" s="32">
        <f>SUM(G15:G25)</f>
        <v>2833.9840000000004</v>
      </c>
      <c r="H26" s="7">
        <f t="shared" si="1"/>
        <v>0.78976432898078042</v>
      </c>
    </row>
    <row r="27" spans="1:8" ht="20.25" customHeight="1" x14ac:dyDescent="0.25">
      <c r="A27" s="50" t="s">
        <v>48</v>
      </c>
      <c r="B27" s="3" t="s">
        <v>14</v>
      </c>
      <c r="C27" s="16">
        <v>1145.6800000000003</v>
      </c>
      <c r="D27" s="16">
        <v>130.83000000000001</v>
      </c>
      <c r="E27" s="35">
        <f t="shared" si="0"/>
        <v>0.11419419034983588</v>
      </c>
      <c r="F27" s="16">
        <v>1145.5</v>
      </c>
      <c r="G27" s="16">
        <v>298.005</v>
      </c>
      <c r="H27" s="4">
        <f t="shared" si="1"/>
        <v>0.26015277171540813</v>
      </c>
    </row>
    <row r="28" spans="1:8" ht="20.25" x14ac:dyDescent="0.25">
      <c r="A28" s="51"/>
      <c r="B28" s="3" t="s">
        <v>15</v>
      </c>
      <c r="C28" s="16">
        <v>259.77</v>
      </c>
      <c r="D28" s="16">
        <v>44.408000000000001</v>
      </c>
      <c r="E28" s="35">
        <f t="shared" si="0"/>
        <v>0.17095122608461333</v>
      </c>
      <c r="F28" s="16">
        <v>259.82000000000005</v>
      </c>
      <c r="G28" s="16">
        <v>60.224000000000004</v>
      </c>
      <c r="H28" s="4">
        <f t="shared" si="1"/>
        <v>0.23179124008929256</v>
      </c>
    </row>
    <row r="29" spans="1:8" ht="47.25" customHeight="1" x14ac:dyDescent="0.25">
      <c r="A29" s="51"/>
      <c r="B29" s="3" t="s">
        <v>16</v>
      </c>
      <c r="C29" s="16">
        <v>229.26499999999999</v>
      </c>
      <c r="D29" s="16">
        <v>23.316000000000003</v>
      </c>
      <c r="E29" s="35">
        <f t="shared" si="0"/>
        <v>0.10169890737792513</v>
      </c>
      <c r="F29" s="16">
        <v>229.71999999999997</v>
      </c>
      <c r="G29" s="16">
        <v>61.624000000000002</v>
      </c>
      <c r="H29" s="4">
        <f t="shared" si="1"/>
        <v>0.26825700853212608</v>
      </c>
    </row>
    <row r="30" spans="1:8" ht="20.25" x14ac:dyDescent="0.25">
      <c r="A30" s="51"/>
      <c r="B30" s="3" t="s">
        <v>17</v>
      </c>
      <c r="C30" s="16">
        <v>568.4910000000001</v>
      </c>
      <c r="D30" s="16">
        <v>161.35399999999998</v>
      </c>
      <c r="E30" s="35">
        <f t="shared" si="0"/>
        <v>0.28382859183346781</v>
      </c>
      <c r="F30" s="16">
        <v>498.45099999999996</v>
      </c>
      <c r="G30" s="16">
        <v>225.31799999999998</v>
      </c>
      <c r="H30" s="4">
        <f t="shared" si="1"/>
        <v>0.45203640879444518</v>
      </c>
    </row>
    <row r="31" spans="1:8" ht="20.25" x14ac:dyDescent="0.25">
      <c r="A31" s="51"/>
      <c r="B31" s="3" t="s">
        <v>18</v>
      </c>
      <c r="C31" s="17">
        <v>199.77</v>
      </c>
      <c r="D31" s="16">
        <v>213.27499999999998</v>
      </c>
      <c r="E31" s="35">
        <f t="shared" si="0"/>
        <v>1.0676027431546276</v>
      </c>
      <c r="F31" s="17">
        <v>269.77</v>
      </c>
      <c r="G31" s="16">
        <v>157.31799999999998</v>
      </c>
      <c r="H31" s="4">
        <f t="shared" si="1"/>
        <v>0.58315602179634496</v>
      </c>
    </row>
    <row r="32" spans="1:8" ht="48.75" customHeight="1" x14ac:dyDescent="0.25">
      <c r="A32" s="51"/>
      <c r="B32" s="3" t="s">
        <v>24</v>
      </c>
      <c r="C32" s="17">
        <v>399.69</v>
      </c>
      <c r="D32" s="16">
        <v>56.722999999999999</v>
      </c>
      <c r="E32" s="35">
        <f t="shared" si="0"/>
        <v>0.14191748605169005</v>
      </c>
      <c r="F32" s="17">
        <v>349.9</v>
      </c>
      <c r="G32" s="16">
        <v>193.20299999999997</v>
      </c>
      <c r="H32" s="4">
        <f t="shared" si="1"/>
        <v>0.55216633323806796</v>
      </c>
    </row>
    <row r="33" spans="1:8" ht="20.25" x14ac:dyDescent="0.25">
      <c r="A33" s="51"/>
      <c r="B33" s="3" t="s">
        <v>25</v>
      </c>
      <c r="C33" s="17">
        <v>99.9</v>
      </c>
      <c r="D33" s="16">
        <v>0.48499999999999999</v>
      </c>
      <c r="E33" s="35">
        <f t="shared" si="0"/>
        <v>4.854854854854854E-3</v>
      </c>
      <c r="F33" s="17">
        <v>49.69</v>
      </c>
      <c r="G33" s="16">
        <v>8.6999999999999994E-2</v>
      </c>
      <c r="H33" s="4">
        <f t="shared" si="1"/>
        <v>1.7508553028778425E-3</v>
      </c>
    </row>
    <row r="34" spans="1:8" ht="20.25" x14ac:dyDescent="0.25">
      <c r="A34" s="51"/>
      <c r="B34" s="3" t="s">
        <v>19</v>
      </c>
      <c r="C34" s="17">
        <v>1.88</v>
      </c>
      <c r="D34" s="16">
        <v>2.1999999999999999E-2</v>
      </c>
      <c r="E34" s="35">
        <f t="shared" si="0"/>
        <v>1.1702127659574468E-2</v>
      </c>
      <c r="F34" s="17">
        <v>1.88</v>
      </c>
      <c r="G34" s="16">
        <v>4.8000000000000001E-2</v>
      </c>
      <c r="H34" s="4">
        <f>G34/F34</f>
        <v>2.5531914893617023E-2</v>
      </c>
    </row>
    <row r="35" spans="1:8" ht="20.25" x14ac:dyDescent="0.25">
      <c r="A35" s="51"/>
      <c r="B35" s="3" t="s">
        <v>20</v>
      </c>
      <c r="C35" s="17">
        <v>49.84</v>
      </c>
      <c r="D35" s="16">
        <v>0.28399999999999997</v>
      </c>
      <c r="E35" s="35">
        <f t="shared" si="0"/>
        <v>5.6982343499197424E-3</v>
      </c>
      <c r="F35" s="17">
        <v>49.88</v>
      </c>
      <c r="G35" s="16">
        <v>0.48199999999999998</v>
      </c>
      <c r="H35" s="4">
        <f>G35/F35</f>
        <v>9.6631916599839614E-3</v>
      </c>
    </row>
    <row r="36" spans="1:8" ht="20.25" x14ac:dyDescent="0.25">
      <c r="A36" s="51"/>
      <c r="B36" s="3" t="s">
        <v>21</v>
      </c>
      <c r="C36" s="17">
        <v>29.88</v>
      </c>
      <c r="D36" s="16">
        <v>3.1029999999999998</v>
      </c>
      <c r="E36" s="35">
        <f t="shared" si="0"/>
        <v>0.10384872824631861</v>
      </c>
      <c r="F36" s="17">
        <v>29.88</v>
      </c>
      <c r="G36" s="16">
        <v>3.2570000000000006</v>
      </c>
      <c r="H36" s="4">
        <f t="shared" si="1"/>
        <v>0.10900267737617138</v>
      </c>
    </row>
    <row r="37" spans="1:8" ht="20.25" x14ac:dyDescent="0.25">
      <c r="A37" s="51"/>
      <c r="B37" s="3" t="s">
        <v>22</v>
      </c>
      <c r="C37" s="17">
        <v>99.8</v>
      </c>
      <c r="D37" s="16">
        <v>3.7040000000000002</v>
      </c>
      <c r="E37" s="35">
        <f t="shared" si="0"/>
        <v>3.7114228456913832E-2</v>
      </c>
      <c r="F37" s="17">
        <v>79.849999999999994</v>
      </c>
      <c r="G37" s="16">
        <v>9.0180000000000007</v>
      </c>
      <c r="H37" s="4">
        <f t="shared" si="1"/>
        <v>0.1129367564182843</v>
      </c>
    </row>
    <row r="38" spans="1:8" ht="37.5" customHeight="1" x14ac:dyDescent="0.25">
      <c r="A38" s="51"/>
      <c r="B38" s="3" t="s">
        <v>23</v>
      </c>
      <c r="C38" s="17">
        <v>300</v>
      </c>
      <c r="D38" s="16">
        <v>50.352000000000004</v>
      </c>
      <c r="E38" s="35">
        <f t="shared" si="0"/>
        <v>0.16784000000000002</v>
      </c>
      <c r="F38" s="17">
        <v>296.39999999999998</v>
      </c>
      <c r="G38" s="16">
        <v>155.34799999999998</v>
      </c>
      <c r="H38" s="4">
        <f t="shared" si="1"/>
        <v>0.52411605937921724</v>
      </c>
    </row>
    <row r="39" spans="1:8" s="19" customFormat="1" ht="35.25" customHeight="1" x14ac:dyDescent="0.25">
      <c r="A39" s="51"/>
      <c r="B39" s="3" t="s">
        <v>38</v>
      </c>
      <c r="C39" s="17">
        <v>2.87</v>
      </c>
      <c r="D39" s="16">
        <v>5.1999999999999998E-2</v>
      </c>
      <c r="E39" s="35">
        <f t="shared" si="0"/>
        <v>1.8118466898954702E-2</v>
      </c>
      <c r="F39" s="17">
        <v>2.86</v>
      </c>
      <c r="G39" s="16">
        <v>6.4000000000000001E-2</v>
      </c>
      <c r="H39" s="4">
        <f t="shared" si="1"/>
        <v>2.2377622377622378E-2</v>
      </c>
    </row>
    <row r="40" spans="1:8" ht="33" customHeight="1" x14ac:dyDescent="0.25">
      <c r="A40" s="51"/>
      <c r="B40" s="3" t="s">
        <v>27</v>
      </c>
      <c r="C40" s="17">
        <v>60</v>
      </c>
      <c r="D40" s="16">
        <v>15.5</v>
      </c>
      <c r="E40" s="35">
        <f t="shared" si="0"/>
        <v>0.25833333333333336</v>
      </c>
      <c r="F40" s="17">
        <v>60</v>
      </c>
      <c r="G40" s="16">
        <v>28.191000000000003</v>
      </c>
      <c r="H40" s="4">
        <f t="shared" si="1"/>
        <v>0.46985000000000005</v>
      </c>
    </row>
    <row r="41" spans="1:8" s="18" customFormat="1" ht="24" customHeight="1" x14ac:dyDescent="0.25">
      <c r="A41" s="51"/>
      <c r="B41" s="3" t="s">
        <v>28</v>
      </c>
      <c r="C41" s="17">
        <v>70</v>
      </c>
      <c r="D41" s="16">
        <v>12.983000000000001</v>
      </c>
      <c r="E41" s="35">
        <f t="shared" si="0"/>
        <v>0.18547142857142859</v>
      </c>
      <c r="F41" s="17">
        <v>70</v>
      </c>
      <c r="G41" s="16">
        <v>47.35</v>
      </c>
      <c r="H41" s="4">
        <f t="shared" si="1"/>
        <v>0.67642857142857149</v>
      </c>
    </row>
    <row r="42" spans="1:8" ht="20.25" x14ac:dyDescent="0.25">
      <c r="A42" s="57"/>
      <c r="B42" s="3" t="s">
        <v>42</v>
      </c>
      <c r="C42" s="17">
        <v>9.8800000000000008</v>
      </c>
      <c r="D42" s="16">
        <v>0.33899999999999997</v>
      </c>
      <c r="E42" s="35">
        <f t="shared" si="0"/>
        <v>3.4311740890688253E-2</v>
      </c>
      <c r="F42" s="17">
        <v>9.8800000000000008</v>
      </c>
      <c r="G42" s="16">
        <v>9.0999999999999998E-2</v>
      </c>
      <c r="H42" s="4">
        <f>G42/F42</f>
        <v>9.2105263157894728E-3</v>
      </c>
    </row>
    <row r="43" spans="1:8" ht="27" customHeight="1" x14ac:dyDescent="0.25">
      <c r="A43" s="5" t="s">
        <v>13</v>
      </c>
      <c r="B43" s="3"/>
      <c r="C43" s="6">
        <f>SUM(C27:C42)</f>
        <v>3526.7160000000008</v>
      </c>
      <c r="D43" s="32">
        <f>SUM(D27:D42)</f>
        <v>716.7299999999999</v>
      </c>
      <c r="E43" s="36">
        <f t="shared" si="0"/>
        <v>0.20322872610099588</v>
      </c>
      <c r="F43" s="32">
        <f>SUM(F27:F42)</f>
        <v>3403.4810000000007</v>
      </c>
      <c r="G43" s="32">
        <f>SUM(G27:G42)</f>
        <v>1239.6279999999999</v>
      </c>
      <c r="H43" s="7">
        <f t="shared" si="1"/>
        <v>0.3642235699273772</v>
      </c>
    </row>
    <row r="44" spans="1:8" ht="60.75" customHeight="1" x14ac:dyDescent="0.25">
      <c r="A44" s="50" t="s">
        <v>45</v>
      </c>
      <c r="B44" s="9" t="s">
        <v>26</v>
      </c>
      <c r="C44" s="17">
        <v>1.2</v>
      </c>
      <c r="D44" s="16">
        <v>0.14899999999999999</v>
      </c>
      <c r="E44" s="35">
        <f t="shared" si="0"/>
        <v>0.12416666666666666</v>
      </c>
      <c r="F44" s="17">
        <v>1.35</v>
      </c>
      <c r="G44" s="16">
        <v>4.1000000000000002E-2</v>
      </c>
      <c r="H44" s="4">
        <f t="shared" si="1"/>
        <v>3.037037037037037E-2</v>
      </c>
    </row>
    <row r="45" spans="1:8" ht="20.25" x14ac:dyDescent="0.25">
      <c r="A45" s="51"/>
      <c r="B45" s="9" t="s">
        <v>29</v>
      </c>
      <c r="C45" s="17">
        <v>11.4</v>
      </c>
      <c r="D45" s="16"/>
      <c r="E45" s="35">
        <f t="shared" si="0"/>
        <v>0</v>
      </c>
      <c r="F45" s="17">
        <v>11.7</v>
      </c>
      <c r="G45" s="16"/>
      <c r="H45" s="4">
        <f t="shared" si="1"/>
        <v>0</v>
      </c>
    </row>
    <row r="46" spans="1:8" ht="20.25" x14ac:dyDescent="0.25">
      <c r="A46" s="51"/>
      <c r="B46" s="9" t="s">
        <v>17</v>
      </c>
      <c r="C46" s="17">
        <v>3.6</v>
      </c>
      <c r="D46" s="16">
        <v>2.1999999999999999E-2</v>
      </c>
      <c r="E46" s="35">
        <f t="shared" si="0"/>
        <v>6.1111111111111106E-3</v>
      </c>
      <c r="F46" s="17">
        <v>4.3</v>
      </c>
      <c r="G46" s="16">
        <v>4.4999999999999998E-2</v>
      </c>
      <c r="H46" s="4">
        <f t="shared" si="1"/>
        <v>1.0465116279069767E-2</v>
      </c>
    </row>
    <row r="47" spans="1:8" ht="20.25" x14ac:dyDescent="0.25">
      <c r="A47" s="51"/>
      <c r="B47" s="9" t="s">
        <v>30</v>
      </c>
      <c r="C47" s="17">
        <v>0.5</v>
      </c>
      <c r="D47" s="16"/>
      <c r="E47" s="35">
        <v>0</v>
      </c>
      <c r="F47" s="17">
        <v>0.5</v>
      </c>
      <c r="G47" s="16"/>
      <c r="H47" s="4">
        <f t="shared" si="1"/>
        <v>0</v>
      </c>
    </row>
    <row r="48" spans="1:8" ht="20.25" x14ac:dyDescent="0.25">
      <c r="A48" s="51"/>
      <c r="B48" s="9" t="s">
        <v>20</v>
      </c>
      <c r="C48" s="17">
        <v>0.5</v>
      </c>
      <c r="D48" s="16"/>
      <c r="E48" s="35">
        <f t="shared" ref="E48:E49" si="2">D48/C48</f>
        <v>0</v>
      </c>
      <c r="F48" s="17">
        <v>0.5</v>
      </c>
      <c r="G48" s="16"/>
      <c r="H48" s="4">
        <f t="shared" ref="H48:H49" si="3">G48/F48</f>
        <v>0</v>
      </c>
    </row>
    <row r="49" spans="1:23" ht="20.25" x14ac:dyDescent="0.25">
      <c r="A49" s="51"/>
      <c r="B49" s="9" t="s">
        <v>14</v>
      </c>
      <c r="C49" s="17">
        <v>0.5</v>
      </c>
      <c r="D49" s="16">
        <v>2.5999999999999999E-2</v>
      </c>
      <c r="E49" s="35">
        <f t="shared" si="2"/>
        <v>5.1999999999999998E-2</v>
      </c>
      <c r="F49" s="17">
        <v>0.5</v>
      </c>
      <c r="G49" s="16"/>
      <c r="H49" s="4">
        <f t="shared" si="3"/>
        <v>0</v>
      </c>
    </row>
    <row r="50" spans="1:23" ht="20.25" x14ac:dyDescent="0.25">
      <c r="A50" s="51"/>
      <c r="B50" s="9" t="s">
        <v>21</v>
      </c>
      <c r="C50" s="17">
        <v>0.5</v>
      </c>
      <c r="D50" s="16">
        <v>0.13500000000000001</v>
      </c>
      <c r="E50" s="35">
        <f t="shared" si="0"/>
        <v>0.27</v>
      </c>
      <c r="F50" s="17">
        <v>0.5</v>
      </c>
      <c r="G50" s="16">
        <v>6.9000000000000006E-2</v>
      </c>
      <c r="H50" s="4">
        <f t="shared" si="1"/>
        <v>0.13800000000000001</v>
      </c>
      <c r="N50" s="10"/>
      <c r="O50" s="49"/>
      <c r="P50" s="49"/>
      <c r="Q50" s="46"/>
      <c r="R50" s="46"/>
      <c r="S50" s="10"/>
    </row>
    <row r="51" spans="1:23" ht="20.25" x14ac:dyDescent="0.25">
      <c r="A51" s="51"/>
      <c r="B51" s="9" t="s">
        <v>19</v>
      </c>
      <c r="C51" s="17">
        <v>0.9</v>
      </c>
      <c r="D51" s="16">
        <v>5.8000000000000003E-2</v>
      </c>
      <c r="E51" s="35">
        <f t="shared" si="0"/>
        <v>6.4444444444444443E-2</v>
      </c>
      <c r="F51" s="17">
        <v>0.95</v>
      </c>
      <c r="G51" s="16"/>
      <c r="H51" s="4">
        <f t="shared" si="1"/>
        <v>0</v>
      </c>
      <c r="N51" s="10"/>
      <c r="O51" s="11"/>
      <c r="P51" s="11"/>
      <c r="Q51" s="12"/>
      <c r="R51" s="12"/>
      <c r="S51" s="10"/>
    </row>
    <row r="52" spans="1:23" ht="25.5" customHeight="1" x14ac:dyDescent="0.25">
      <c r="A52" s="51"/>
      <c r="B52" s="9" t="s">
        <v>18</v>
      </c>
      <c r="C52" s="17">
        <v>4.2</v>
      </c>
      <c r="D52" s="16">
        <v>1.2999999999999999E-2</v>
      </c>
      <c r="E52" s="35">
        <f t="shared" ref="E52" si="4">D52/C52</f>
        <v>3.0952380952380949E-3</v>
      </c>
      <c r="F52" s="17">
        <v>5.0999999999999996</v>
      </c>
      <c r="G52" s="16">
        <v>2.5999999999999999E-2</v>
      </c>
      <c r="H52" s="4">
        <f t="shared" ref="H52" si="5">G52/F52</f>
        <v>5.0980392156862748E-3</v>
      </c>
    </row>
    <row r="53" spans="1:23" ht="33" customHeight="1" x14ac:dyDescent="0.25">
      <c r="A53" s="5" t="s">
        <v>13</v>
      </c>
      <c r="B53" s="21"/>
      <c r="C53" s="23">
        <f t="shared" ref="C53:G53" si="6">SUM(C44:C52)</f>
        <v>23.299999999999997</v>
      </c>
      <c r="D53" s="37">
        <f t="shared" si="6"/>
        <v>0.40299999999999997</v>
      </c>
      <c r="E53" s="41">
        <f>D53/C53</f>
        <v>1.7296137339055793E-2</v>
      </c>
      <c r="F53" s="42">
        <f t="shared" si="6"/>
        <v>25.4</v>
      </c>
      <c r="G53" s="37">
        <f t="shared" si="6"/>
        <v>0.18099999999999999</v>
      </c>
      <c r="H53" s="24">
        <f>G53/F53</f>
        <v>7.1259842519685044E-3</v>
      </c>
    </row>
    <row r="54" spans="1:23" ht="45.75" customHeight="1" x14ac:dyDescent="0.25">
      <c r="A54" s="22" t="s">
        <v>13</v>
      </c>
      <c r="B54" s="21"/>
      <c r="C54" s="23">
        <f>C14+C26+C43+C53</f>
        <v>82415.658999999985</v>
      </c>
      <c r="D54" s="37">
        <f>D14+D26+D43</f>
        <v>46105.946000000004</v>
      </c>
      <c r="E54" s="24">
        <f>D54/C54</f>
        <v>0.55943186718921956</v>
      </c>
      <c r="F54" s="23">
        <f>F14+F26+F43+F53</f>
        <v>76995.14499999999</v>
      </c>
      <c r="G54" s="37">
        <f>G14+G26+G43</f>
        <v>40972.097999999998</v>
      </c>
      <c r="H54" s="24">
        <f>G54/F54</f>
        <v>0.53213872121417527</v>
      </c>
    </row>
    <row r="55" spans="1:23" ht="31.5" customHeight="1" x14ac:dyDescent="0.25">
      <c r="A55" s="52" t="s">
        <v>50</v>
      </c>
      <c r="B55" s="53"/>
      <c r="C55" s="25"/>
      <c r="D55" s="25"/>
      <c r="E55" s="25"/>
      <c r="F55" s="25"/>
      <c r="G55" s="25"/>
      <c r="H55" s="26"/>
      <c r="I55" s="10"/>
      <c r="J55" s="10"/>
      <c r="K55" s="10"/>
    </row>
    <row r="56" spans="1:23" ht="50.25" customHeight="1" x14ac:dyDescent="0.25">
      <c r="A56" s="56" t="s">
        <v>52</v>
      </c>
      <c r="B56" s="56"/>
      <c r="C56" s="27" t="s">
        <v>40</v>
      </c>
      <c r="D56" s="38" t="s">
        <v>31</v>
      </c>
      <c r="E56" s="28"/>
      <c r="F56" s="29"/>
      <c r="G56" s="30"/>
      <c r="H56" s="28"/>
    </row>
    <row r="57" spans="1:23" ht="34.5" customHeight="1" x14ac:dyDescent="0.25">
      <c r="A57" s="13" t="s">
        <v>32</v>
      </c>
      <c r="B57" s="9">
        <v>89</v>
      </c>
      <c r="C57" s="33">
        <v>89</v>
      </c>
      <c r="D57" s="8"/>
      <c r="E57" s="54" t="s">
        <v>54</v>
      </c>
      <c r="F57" s="54"/>
      <c r="G57" s="54"/>
      <c r="H57" s="55"/>
    </row>
    <row r="58" spans="1:23" ht="31.5" customHeight="1" x14ac:dyDescent="0.35">
      <c r="A58" s="13" t="s">
        <v>33</v>
      </c>
      <c r="B58" s="31">
        <v>121</v>
      </c>
      <c r="C58" s="31">
        <v>78</v>
      </c>
      <c r="D58" s="31">
        <v>43</v>
      </c>
      <c r="E58" s="14" t="s">
        <v>39</v>
      </c>
      <c r="F58" s="14"/>
      <c r="G58" s="14"/>
      <c r="H58" s="14"/>
      <c r="P58" s="48"/>
      <c r="Q58" s="48"/>
      <c r="R58" s="48"/>
      <c r="S58" s="48"/>
      <c r="T58" s="48"/>
      <c r="U58" s="48"/>
      <c r="V58" s="48"/>
      <c r="W58" s="48"/>
    </row>
    <row r="59" spans="1:23" ht="42" customHeight="1" x14ac:dyDescent="0.25">
      <c r="A59" s="13" t="s">
        <v>34</v>
      </c>
      <c r="B59" s="31">
        <v>51</v>
      </c>
      <c r="C59" s="3">
        <v>50</v>
      </c>
      <c r="D59" s="34">
        <v>1</v>
      </c>
      <c r="E59" s="14" t="s">
        <v>53</v>
      </c>
      <c r="F59" s="14"/>
      <c r="G59" s="14"/>
      <c r="H59" s="14"/>
    </row>
    <row r="60" spans="1:23" ht="30" customHeight="1" x14ac:dyDescent="0.25">
      <c r="A60" s="13" t="s">
        <v>35</v>
      </c>
      <c r="B60" s="9">
        <v>2</v>
      </c>
      <c r="C60" s="9"/>
      <c r="D60" s="9">
        <v>2</v>
      </c>
      <c r="E60" s="47" t="s">
        <v>49</v>
      </c>
      <c r="F60" s="47"/>
      <c r="G60" s="47"/>
      <c r="H60" s="47"/>
    </row>
    <row r="61" spans="1:23" ht="40.5" x14ac:dyDescent="0.25">
      <c r="A61" s="13" t="s">
        <v>36</v>
      </c>
      <c r="B61" s="9">
        <v>22</v>
      </c>
      <c r="C61" s="9">
        <v>11</v>
      </c>
      <c r="D61" s="9" t="s">
        <v>46</v>
      </c>
    </row>
    <row r="62" spans="1:23" ht="40.5" x14ac:dyDescent="0.25">
      <c r="A62" s="39" t="s">
        <v>43</v>
      </c>
      <c r="B62" s="31">
        <v>2</v>
      </c>
      <c r="C62" s="31"/>
      <c r="D62" s="31">
        <v>2</v>
      </c>
    </row>
    <row r="314" spans="7:7" ht="20.25" x14ac:dyDescent="0.3">
      <c r="G314" s="15" t="s">
        <v>37</v>
      </c>
    </row>
  </sheetData>
  <mergeCells count="18">
    <mergeCell ref="Q50:R50"/>
    <mergeCell ref="E60:H60"/>
    <mergeCell ref="P58:W58"/>
    <mergeCell ref="A6:A13"/>
    <mergeCell ref="A15:A25"/>
    <mergeCell ref="O50:P50"/>
    <mergeCell ref="A44:A52"/>
    <mergeCell ref="A55:B55"/>
    <mergeCell ref="E57:H57"/>
    <mergeCell ref="A56:B56"/>
    <mergeCell ref="A27:A42"/>
    <mergeCell ref="A1:H1"/>
    <mergeCell ref="I1:K4"/>
    <mergeCell ref="A2:H2"/>
    <mergeCell ref="A4:A5"/>
    <mergeCell ref="B4:B5"/>
    <mergeCell ref="C4:E4"/>
    <mergeCell ref="F4:H4"/>
  </mergeCells>
  <printOptions verticalCentered="1"/>
  <pageMargins left="0.70833333333333304" right="0.31527777777777799" top="0.35416666666666702" bottom="0.35416666666666702" header="0.51180555555555496" footer="0.51180555555555496"/>
  <pageSetup paperSize="9" scale="48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Лист1!Print_Area_0</vt:lpstr>
      <vt:lpstr>Лист1!Область_печати</vt:lpstr>
      <vt:lpstr>Лист1!Сверка_05.06.2017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revision>10</cp:revision>
  <cp:lastPrinted>2022-05-27T06:32:23Z</cp:lastPrinted>
  <dcterms:created xsi:type="dcterms:W3CDTF">2014-12-05T10:55:26Z</dcterms:created>
  <dcterms:modified xsi:type="dcterms:W3CDTF">2022-06-09T10:05:21Z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